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7BBB2899-8778-4AFD-B31E-306F62A5B272}" xr6:coauthVersionLast="46" xr6:coauthVersionMax="46" xr10:uidLastSave="{00000000-0000-0000-0000-000000000000}"/>
  <bookViews>
    <workbookView xWindow="-120" yWindow="-120" windowWidth="20730" windowHeight="11160" xr2:uid="{738D90D4-3727-40A7-8850-653EDBECDE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1" l="1"/>
  <c r="A13" i="1"/>
  <c r="Q10" i="1"/>
  <c r="A10" i="1"/>
  <c r="Q30" i="1"/>
  <c r="A30" i="1"/>
  <c r="A28" i="1"/>
  <c r="Q48" i="1"/>
  <c r="Q25" i="1"/>
  <c r="Q17" i="1"/>
  <c r="Q18" i="1"/>
  <c r="Q54" i="1"/>
  <c r="Q52" i="1"/>
  <c r="Q42" i="1"/>
  <c r="Q24" i="1"/>
  <c r="Q32" i="1"/>
  <c r="Q43" i="1"/>
  <c r="Q33" i="1"/>
  <c r="Q26" i="1"/>
  <c r="Q34" i="1"/>
  <c r="Q41" i="1"/>
  <c r="Q7" i="1"/>
  <c r="Q40" i="1"/>
  <c r="Q49" i="1"/>
  <c r="Q16" i="1"/>
  <c r="Q35" i="1"/>
  <c r="Q8" i="1"/>
  <c r="Q46" i="1"/>
  <c r="Q9" i="1"/>
  <c r="Q15" i="1"/>
  <c r="Q11" i="1"/>
  <c r="Q39" i="1"/>
  <c r="Q44" i="1"/>
  <c r="Q55" i="1"/>
  <c r="Q50" i="1"/>
  <c r="Q56" i="1"/>
  <c r="Q31" i="1"/>
  <c r="Q53" i="1"/>
  <c r="Q22" i="1"/>
  <c r="Q14" i="1"/>
  <c r="Q20" i="1"/>
  <c r="Q21" i="1"/>
  <c r="A8" i="1"/>
  <c r="A46" i="1"/>
  <c r="A54" i="1"/>
  <c r="A56" i="1"/>
  <c r="A55" i="1"/>
  <c r="A53" i="1"/>
  <c r="A49" i="1"/>
  <c r="A50" i="1"/>
  <c r="A48" i="1"/>
  <c r="A40" i="1"/>
  <c r="A25" i="1"/>
  <c r="A14" i="1"/>
  <c r="A41" i="1"/>
  <c r="A11" i="1"/>
  <c r="A26" i="1"/>
  <c r="A16" i="1"/>
  <c r="A9" i="1"/>
  <c r="A18" i="1"/>
  <c r="A33" i="1"/>
  <c r="A44" i="1"/>
  <c r="A43" i="1"/>
  <c r="A31" i="1"/>
  <c r="A27" i="1"/>
  <c r="A32" i="1"/>
  <c r="A21" i="1"/>
  <c r="A20" i="1"/>
  <c r="A39" i="1"/>
  <c r="A7" i="1"/>
  <c r="A15" i="1"/>
  <c r="A37" i="1"/>
  <c r="A42" i="1"/>
  <c r="A36" i="1"/>
  <c r="A24" i="1"/>
  <c r="A35" i="1"/>
  <c r="A34" i="1"/>
  <c r="A17" i="1"/>
  <c r="A22" i="1"/>
</calcChain>
</file>

<file path=xl/sharedStrings.xml><?xml version="1.0" encoding="utf-8"?>
<sst xmlns="http://schemas.openxmlformats.org/spreadsheetml/2006/main" count="281" uniqueCount="142">
  <si>
    <t>Steve</t>
  </si>
  <si>
    <t>Earle</t>
  </si>
  <si>
    <t>Page</t>
  </si>
  <si>
    <t>Karen</t>
  </si>
  <si>
    <t>Clarke</t>
  </si>
  <si>
    <t>Whitlock</t>
  </si>
  <si>
    <t>Emily</t>
  </si>
  <si>
    <t>Tyler</t>
  </si>
  <si>
    <t>John</t>
  </si>
  <si>
    <t>Bull</t>
  </si>
  <si>
    <t>Graeme</t>
  </si>
  <si>
    <t>Pipe</t>
  </si>
  <si>
    <t>Lee</t>
  </si>
  <si>
    <t>Wildsmith</t>
  </si>
  <si>
    <t>Adam</t>
  </si>
  <si>
    <t>Wilkes</t>
  </si>
  <si>
    <t>Jez</t>
  </si>
  <si>
    <t>Lucas</t>
  </si>
  <si>
    <t>Mark</t>
  </si>
  <si>
    <t>Owen</t>
  </si>
  <si>
    <t>Trevor</t>
  </si>
  <si>
    <t>Gatrell</t>
  </si>
  <si>
    <t>Neil</t>
  </si>
  <si>
    <t>George</t>
  </si>
  <si>
    <t>Greenland</t>
  </si>
  <si>
    <t>Jordan</t>
  </si>
  <si>
    <t>Peach</t>
  </si>
  <si>
    <t>Vic</t>
  </si>
  <si>
    <t>Allan</t>
  </si>
  <si>
    <t>Wiseman</t>
  </si>
  <si>
    <t>Jeremy</t>
  </si>
  <si>
    <t>Orchard</t>
  </si>
  <si>
    <t>Andrew</t>
  </si>
  <si>
    <t>Bryant</t>
  </si>
  <si>
    <t>Scott</t>
  </si>
  <si>
    <t>Peter</t>
  </si>
  <si>
    <t>Woodthorpe</t>
  </si>
  <si>
    <t>Walsh</t>
  </si>
  <si>
    <t>Shamus</t>
  </si>
  <si>
    <t>Doohan</t>
  </si>
  <si>
    <t>Barry</t>
  </si>
  <si>
    <t>Evans</t>
  </si>
  <si>
    <t>Andy</t>
  </si>
  <si>
    <t>Sims</t>
  </si>
  <si>
    <t>Jack</t>
  </si>
  <si>
    <t>Paul</t>
  </si>
  <si>
    <t>Griffiths</t>
  </si>
  <si>
    <t>Norman</t>
  </si>
  <si>
    <t>Loveland</t>
  </si>
  <si>
    <t>Jim</t>
  </si>
  <si>
    <t>Gray</t>
  </si>
  <si>
    <t>Buckell</t>
  </si>
  <si>
    <t>Lloyd</t>
  </si>
  <si>
    <t>James</t>
  </si>
  <si>
    <t>Dillon</t>
  </si>
  <si>
    <t>Archie</t>
  </si>
  <si>
    <t>Bradley</t>
  </si>
  <si>
    <t>Finlay</t>
  </si>
  <si>
    <t>Coles</t>
  </si>
  <si>
    <t>David</t>
  </si>
  <si>
    <t>Rory</t>
  </si>
  <si>
    <t>Bennett</t>
  </si>
  <si>
    <t>Finley</t>
  </si>
  <si>
    <t>Tom</t>
  </si>
  <si>
    <t>Wildman</t>
  </si>
  <si>
    <t>Sam</t>
  </si>
  <si>
    <t>Gas Gas 300</t>
  </si>
  <si>
    <t>Fantic</t>
  </si>
  <si>
    <t>BSA Bantam</t>
  </si>
  <si>
    <t>Gas Gas TXT 125</t>
  </si>
  <si>
    <t>Montessa 260</t>
  </si>
  <si>
    <t>DOT</t>
  </si>
  <si>
    <t>Beta Rev3 250</t>
  </si>
  <si>
    <t>Honda TLR 200</t>
  </si>
  <si>
    <t>TRS 300</t>
  </si>
  <si>
    <t>Gas Gas TXT 200</t>
  </si>
  <si>
    <t>Gas Gas 370</t>
  </si>
  <si>
    <t>Sherco Factory 300</t>
  </si>
  <si>
    <t>Gas Gas 250</t>
  </si>
  <si>
    <t>MV Agusta</t>
  </si>
  <si>
    <t>Vertigo 250</t>
  </si>
  <si>
    <t>Gas Gas TXT 280</t>
  </si>
  <si>
    <t>Bultaco 250</t>
  </si>
  <si>
    <t>Sherco Classic 125</t>
  </si>
  <si>
    <t>TRS 250</t>
  </si>
  <si>
    <t>Gas Gas TXT P200</t>
  </si>
  <si>
    <t>Sherco</t>
  </si>
  <si>
    <t>Sprite</t>
  </si>
  <si>
    <t>Jotagas</t>
  </si>
  <si>
    <t>Ariel HT500</t>
  </si>
  <si>
    <t>TRS ONE 250</t>
  </si>
  <si>
    <t>Honda 4RT</t>
  </si>
  <si>
    <t>Gas Gas Pro 125</t>
  </si>
  <si>
    <t>Beta Evo125</t>
  </si>
  <si>
    <t>TRS ONE RR 125</t>
  </si>
  <si>
    <t>Beta 80</t>
  </si>
  <si>
    <t>Oset 20</t>
  </si>
  <si>
    <t>Oset</t>
  </si>
  <si>
    <t>No</t>
  </si>
  <si>
    <t>Name</t>
  </si>
  <si>
    <t>Machine</t>
  </si>
  <si>
    <t>S1</t>
  </si>
  <si>
    <t>S2</t>
  </si>
  <si>
    <t>S3</t>
  </si>
  <si>
    <t>S4</t>
  </si>
  <si>
    <t>S5</t>
  </si>
  <si>
    <t>S6</t>
  </si>
  <si>
    <t>S8</t>
  </si>
  <si>
    <t>S10</t>
  </si>
  <si>
    <t>S11</t>
  </si>
  <si>
    <t>S12</t>
  </si>
  <si>
    <t>S13</t>
  </si>
  <si>
    <t>Total</t>
  </si>
  <si>
    <t>Pos.</t>
  </si>
  <si>
    <t>Tim</t>
  </si>
  <si>
    <t>Phil</t>
  </si>
  <si>
    <t>DNF</t>
  </si>
  <si>
    <t>Classification</t>
  </si>
  <si>
    <t>Pre 65 C</t>
  </si>
  <si>
    <t>Novice</t>
  </si>
  <si>
    <t>Youth D</t>
  </si>
  <si>
    <t>Sportsman</t>
  </si>
  <si>
    <t>Youth C</t>
  </si>
  <si>
    <t>Veteran</t>
  </si>
  <si>
    <t>Clubman</t>
  </si>
  <si>
    <t>Youth B</t>
  </si>
  <si>
    <t>Greeves</t>
  </si>
  <si>
    <t>Pre 65 D</t>
  </si>
  <si>
    <t>Ariel 500</t>
  </si>
  <si>
    <t>Chris</t>
  </si>
  <si>
    <t>1st</t>
  </si>
  <si>
    <t>2nd</t>
  </si>
  <si>
    <t>3rd</t>
  </si>
  <si>
    <t>4th</t>
  </si>
  <si>
    <t>5th</t>
  </si>
  <si>
    <t>11 Cleans</t>
  </si>
  <si>
    <t>10 Cleans</t>
  </si>
  <si>
    <t>6th</t>
  </si>
  <si>
    <t>20 Cleans</t>
  </si>
  <si>
    <t>17 Cleans</t>
  </si>
  <si>
    <t>Results</t>
  </si>
  <si>
    <t xml:space="preserve">Club Trial, Cadnam. 23rd May 2021 - ACU Permit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</si>
</sst>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3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2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771B1-F9F3-4DD6-BE88-C88FE5F103F9}">
  <dimension ref="A1:S62"/>
  <sheetViews>
    <sheetView tabSelected="1" topLeftCell="A22" workbookViewId="0">
      <selection activeCell="B47" sqref="B47"/>
    </sheetView>
  </sheetViews>
  <sheetFormatPr defaultRowHeight="15" x14ac:dyDescent="0.25"/>
  <cols>
    <col min="1" max="1" width="8.42578125" style="3" customWidth="1"/>
    <col min="2" max="2" width="24" style="3" customWidth="1"/>
    <col min="3" max="3" width="15" customWidth="1"/>
    <col min="4" max="4" width="14" customWidth="1"/>
    <col min="5" max="5" width="20.5703125" customWidth="1"/>
    <col min="6" max="16" width="6.28515625" style="3" customWidth="1"/>
    <col min="17" max="17" width="9.140625" style="4"/>
    <col min="18" max="18" width="9.140625" style="3"/>
    <col min="19" max="19" width="11.5703125" customWidth="1"/>
  </cols>
  <sheetData>
    <row r="1" spans="1:19" x14ac:dyDescent="0.25">
      <c r="B1" s="17" t="s">
        <v>140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9" x14ac:dyDescent="0.25">
      <c r="A3" s="16" t="s">
        <v>141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6" spans="1:19" s="5" customFormat="1" ht="18" customHeight="1" x14ac:dyDescent="0.25">
      <c r="A6" s="7" t="s">
        <v>98</v>
      </c>
      <c r="B6" s="7" t="s">
        <v>117</v>
      </c>
      <c r="C6" s="11" t="s">
        <v>99</v>
      </c>
      <c r="D6" s="11"/>
      <c r="E6" s="15" t="s">
        <v>100</v>
      </c>
      <c r="F6" s="7" t="s">
        <v>101</v>
      </c>
      <c r="G6" s="7" t="s">
        <v>102</v>
      </c>
      <c r="H6" s="7" t="s">
        <v>103</v>
      </c>
      <c r="I6" s="7" t="s">
        <v>104</v>
      </c>
      <c r="J6" s="7" t="s">
        <v>105</v>
      </c>
      <c r="K6" s="7" t="s">
        <v>106</v>
      </c>
      <c r="L6" s="7" t="s">
        <v>107</v>
      </c>
      <c r="M6" s="7" t="s">
        <v>108</v>
      </c>
      <c r="N6" s="7" t="s">
        <v>109</v>
      </c>
      <c r="O6" s="7" t="s">
        <v>110</v>
      </c>
      <c r="P6" s="7" t="s">
        <v>111</v>
      </c>
      <c r="Q6" s="7" t="s">
        <v>112</v>
      </c>
      <c r="R6" s="7" t="s">
        <v>113</v>
      </c>
    </row>
    <row r="7" spans="1:19" ht="18" customHeight="1" x14ac:dyDescent="0.25">
      <c r="A7" s="12" t="str">
        <f>("123")</f>
        <v>123</v>
      </c>
      <c r="B7" s="12" t="s">
        <v>124</v>
      </c>
      <c r="C7" s="13" t="s">
        <v>18</v>
      </c>
      <c r="D7" s="13" t="s">
        <v>19</v>
      </c>
      <c r="E7" s="14" t="s">
        <v>76</v>
      </c>
      <c r="F7" s="8">
        <v>0</v>
      </c>
      <c r="G7" s="8">
        <v>4</v>
      </c>
      <c r="H7" s="8">
        <v>0</v>
      </c>
      <c r="I7" s="8">
        <v>0</v>
      </c>
      <c r="J7" s="8">
        <v>2</v>
      </c>
      <c r="K7" s="8">
        <v>0</v>
      </c>
      <c r="L7" s="8">
        <v>1</v>
      </c>
      <c r="M7" s="8">
        <v>0</v>
      </c>
      <c r="N7" s="8">
        <v>1</v>
      </c>
      <c r="O7" s="8">
        <v>0</v>
      </c>
      <c r="P7" s="8">
        <v>0</v>
      </c>
      <c r="Q7" s="7">
        <f>SUM(F7:P7)</f>
        <v>8</v>
      </c>
      <c r="R7" s="8" t="s">
        <v>130</v>
      </c>
    </row>
    <row r="8" spans="1:19" ht="18" customHeight="1" x14ac:dyDescent="0.25">
      <c r="A8" s="9" t="str">
        <f>("85")</f>
        <v>85</v>
      </c>
      <c r="B8" s="9" t="s">
        <v>124</v>
      </c>
      <c r="C8" s="10" t="s">
        <v>0</v>
      </c>
      <c r="D8" s="10" t="s">
        <v>1</v>
      </c>
      <c r="E8" s="6" t="s">
        <v>67</v>
      </c>
      <c r="F8" s="8">
        <v>2</v>
      </c>
      <c r="G8" s="8">
        <v>7</v>
      </c>
      <c r="H8" s="8">
        <v>0</v>
      </c>
      <c r="I8" s="8">
        <v>0</v>
      </c>
      <c r="J8" s="8">
        <v>0</v>
      </c>
      <c r="K8" s="8">
        <v>2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7">
        <f>SUM(F8:P8)</f>
        <v>11</v>
      </c>
      <c r="R8" s="8" t="s">
        <v>131</v>
      </c>
    </row>
    <row r="9" spans="1:19" ht="18" customHeight="1" x14ac:dyDescent="0.25">
      <c r="A9" s="9" t="str">
        <f>("83")</f>
        <v>83</v>
      </c>
      <c r="B9" s="9" t="s">
        <v>124</v>
      </c>
      <c r="C9" s="10" t="s">
        <v>38</v>
      </c>
      <c r="D9" s="10" t="s">
        <v>39</v>
      </c>
      <c r="E9" s="6" t="s">
        <v>84</v>
      </c>
      <c r="F9" s="8">
        <v>2</v>
      </c>
      <c r="G9" s="8">
        <v>8</v>
      </c>
      <c r="H9" s="8">
        <v>1</v>
      </c>
      <c r="I9" s="8">
        <v>0</v>
      </c>
      <c r="J9" s="8">
        <v>0</v>
      </c>
      <c r="K9" s="8">
        <v>0</v>
      </c>
      <c r="L9" s="8">
        <v>8</v>
      </c>
      <c r="M9" s="8">
        <v>2</v>
      </c>
      <c r="N9" s="8">
        <v>6</v>
      </c>
      <c r="O9" s="8">
        <v>9</v>
      </c>
      <c r="P9" s="8">
        <v>8</v>
      </c>
      <c r="Q9" s="7">
        <f>SUM(F9:P9)</f>
        <v>44</v>
      </c>
      <c r="R9" s="8" t="s">
        <v>132</v>
      </c>
    </row>
    <row r="10" spans="1:19" ht="18" customHeight="1" x14ac:dyDescent="0.25">
      <c r="A10" s="1" t="str">
        <f>("124")</f>
        <v>124</v>
      </c>
      <c r="B10" s="1" t="s">
        <v>124</v>
      </c>
      <c r="C10" s="2" t="s">
        <v>34</v>
      </c>
      <c r="D10" s="2" t="s">
        <v>19</v>
      </c>
      <c r="E10" s="6" t="s">
        <v>78</v>
      </c>
      <c r="F10" s="8">
        <v>5</v>
      </c>
      <c r="G10" s="8">
        <v>7</v>
      </c>
      <c r="H10" s="8">
        <v>0</v>
      </c>
      <c r="I10" s="8">
        <v>0</v>
      </c>
      <c r="J10" s="8">
        <v>1</v>
      </c>
      <c r="K10" s="8">
        <v>2</v>
      </c>
      <c r="L10" s="8">
        <v>7</v>
      </c>
      <c r="M10" s="8">
        <v>4</v>
      </c>
      <c r="N10" s="8">
        <v>10</v>
      </c>
      <c r="O10" s="8">
        <v>4</v>
      </c>
      <c r="P10" s="8">
        <v>7</v>
      </c>
      <c r="Q10" s="7">
        <f>SUM(F10:P10)</f>
        <v>47</v>
      </c>
      <c r="R10" s="8" t="s">
        <v>133</v>
      </c>
      <c r="S10" t="s">
        <v>135</v>
      </c>
    </row>
    <row r="11" spans="1:19" ht="18" customHeight="1" x14ac:dyDescent="0.25">
      <c r="A11" s="1" t="str">
        <f>("69")</f>
        <v>69</v>
      </c>
      <c r="B11" s="1" t="s">
        <v>124</v>
      </c>
      <c r="C11" s="2" t="s">
        <v>44</v>
      </c>
      <c r="D11" s="2" t="s">
        <v>33</v>
      </c>
      <c r="E11" s="6" t="s">
        <v>86</v>
      </c>
      <c r="F11" s="8">
        <v>7</v>
      </c>
      <c r="G11" s="8">
        <v>10</v>
      </c>
      <c r="H11" s="8">
        <v>4</v>
      </c>
      <c r="I11" s="8">
        <v>0</v>
      </c>
      <c r="J11" s="8">
        <v>2</v>
      </c>
      <c r="K11" s="8">
        <v>2</v>
      </c>
      <c r="L11" s="8">
        <v>2</v>
      </c>
      <c r="M11" s="8">
        <v>3</v>
      </c>
      <c r="N11" s="8">
        <v>7</v>
      </c>
      <c r="O11" s="8">
        <v>3</v>
      </c>
      <c r="P11" s="8">
        <v>7</v>
      </c>
      <c r="Q11" s="7">
        <f>SUM(F11:P11)</f>
        <v>47</v>
      </c>
      <c r="R11" s="8" t="s">
        <v>134</v>
      </c>
      <c r="S11" t="s">
        <v>136</v>
      </c>
    </row>
    <row r="12" spans="1:19" ht="18" customHeight="1" x14ac:dyDescent="0.25">
      <c r="A12" s="1"/>
      <c r="B12" s="1"/>
      <c r="C12" s="2"/>
      <c r="D12" s="2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7"/>
      <c r="R12" s="8"/>
    </row>
    <row r="13" spans="1:19" ht="18" customHeight="1" x14ac:dyDescent="0.25">
      <c r="A13" s="1" t="str">
        <f>("103")</f>
        <v>103</v>
      </c>
      <c r="B13" s="1" t="s">
        <v>119</v>
      </c>
      <c r="C13" s="2" t="s">
        <v>52</v>
      </c>
      <c r="D13" s="2" t="s">
        <v>53</v>
      </c>
      <c r="E13" s="6" t="s">
        <v>91</v>
      </c>
      <c r="F13" s="8">
        <v>0</v>
      </c>
      <c r="G13" s="8">
        <v>0</v>
      </c>
      <c r="H13" s="8">
        <v>4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7">
        <f>SUM(F13:P13)</f>
        <v>4</v>
      </c>
      <c r="R13" s="8" t="s">
        <v>130</v>
      </c>
    </row>
    <row r="14" spans="1:19" ht="18" customHeight="1" x14ac:dyDescent="0.25">
      <c r="A14" s="1" t="str">
        <f>("4")</f>
        <v>4</v>
      </c>
      <c r="B14" s="1" t="s">
        <v>119</v>
      </c>
      <c r="C14" s="2" t="s">
        <v>47</v>
      </c>
      <c r="D14" s="2" t="s">
        <v>48</v>
      </c>
      <c r="E14" s="6" t="s">
        <v>88</v>
      </c>
      <c r="F14" s="8">
        <v>0</v>
      </c>
      <c r="G14" s="8">
        <v>0</v>
      </c>
      <c r="H14" s="8">
        <v>13</v>
      </c>
      <c r="I14" s="8">
        <v>1</v>
      </c>
      <c r="J14" s="8">
        <v>5</v>
      </c>
      <c r="K14" s="8">
        <v>0</v>
      </c>
      <c r="L14" s="8">
        <v>0</v>
      </c>
      <c r="M14" s="8">
        <v>5</v>
      </c>
      <c r="N14" s="8">
        <v>1</v>
      </c>
      <c r="O14" s="8">
        <v>0</v>
      </c>
      <c r="P14" s="8">
        <v>1</v>
      </c>
      <c r="Q14" s="7">
        <f>SUM(F14:P14)</f>
        <v>26</v>
      </c>
      <c r="R14" s="8" t="s">
        <v>131</v>
      </c>
    </row>
    <row r="15" spans="1:19" ht="18" customHeight="1" x14ac:dyDescent="0.25">
      <c r="A15" s="1" t="str">
        <f>("77")</f>
        <v>77</v>
      </c>
      <c r="B15" s="1" t="s">
        <v>119</v>
      </c>
      <c r="C15" s="2" t="s">
        <v>16</v>
      </c>
      <c r="D15" s="2" t="s">
        <v>17</v>
      </c>
      <c r="E15" s="6" t="s">
        <v>75</v>
      </c>
      <c r="F15" s="8">
        <v>1</v>
      </c>
      <c r="G15" s="8">
        <v>0</v>
      </c>
      <c r="H15" s="8">
        <v>13</v>
      </c>
      <c r="I15" s="8">
        <v>3</v>
      </c>
      <c r="J15" s="8">
        <v>4</v>
      </c>
      <c r="K15" s="8">
        <v>0</v>
      </c>
      <c r="L15" s="8">
        <v>1</v>
      </c>
      <c r="M15" s="8">
        <v>4</v>
      </c>
      <c r="N15" s="8">
        <v>2</v>
      </c>
      <c r="O15" s="8">
        <v>0</v>
      </c>
      <c r="P15" s="8">
        <v>0</v>
      </c>
      <c r="Q15" s="7">
        <f>SUM(F15:P15)</f>
        <v>28</v>
      </c>
      <c r="R15" s="8" t="s">
        <v>132</v>
      </c>
    </row>
    <row r="16" spans="1:19" ht="18" customHeight="1" x14ac:dyDescent="0.25">
      <c r="A16" s="9" t="str">
        <f>("87")</f>
        <v>87</v>
      </c>
      <c r="B16" s="9" t="s">
        <v>119</v>
      </c>
      <c r="C16" s="10" t="s">
        <v>40</v>
      </c>
      <c r="D16" s="10" t="s">
        <v>41</v>
      </c>
      <c r="E16" s="6" t="s">
        <v>85</v>
      </c>
      <c r="F16" s="8">
        <v>2</v>
      </c>
      <c r="G16" s="8">
        <v>6</v>
      </c>
      <c r="H16" s="8">
        <v>8</v>
      </c>
      <c r="I16" s="8">
        <v>5</v>
      </c>
      <c r="J16" s="8">
        <v>1</v>
      </c>
      <c r="K16" s="8">
        <v>0</v>
      </c>
      <c r="L16" s="8">
        <v>1</v>
      </c>
      <c r="M16" s="8">
        <v>5</v>
      </c>
      <c r="N16" s="8">
        <v>5</v>
      </c>
      <c r="O16" s="8">
        <v>0</v>
      </c>
      <c r="P16" s="8">
        <v>1</v>
      </c>
      <c r="Q16" s="7">
        <f>SUM(F16:P16)</f>
        <v>34</v>
      </c>
      <c r="R16" s="8" t="s">
        <v>133</v>
      </c>
    </row>
    <row r="17" spans="1:19" ht="18" customHeight="1" x14ac:dyDescent="0.25">
      <c r="A17" s="1" t="str">
        <f>("389")</f>
        <v>389</v>
      </c>
      <c r="B17" s="1" t="s">
        <v>119</v>
      </c>
      <c r="C17" s="2" t="s">
        <v>115</v>
      </c>
      <c r="D17" s="2" t="s">
        <v>5</v>
      </c>
      <c r="E17" s="6" t="s">
        <v>69</v>
      </c>
      <c r="F17" s="8">
        <v>0</v>
      </c>
      <c r="G17" s="8">
        <v>4</v>
      </c>
      <c r="H17" s="8">
        <v>12</v>
      </c>
      <c r="I17" s="8">
        <v>3</v>
      </c>
      <c r="J17" s="8">
        <v>8</v>
      </c>
      <c r="K17" s="8">
        <v>4</v>
      </c>
      <c r="L17" s="8">
        <v>1</v>
      </c>
      <c r="M17" s="8">
        <v>6</v>
      </c>
      <c r="N17" s="8">
        <v>0</v>
      </c>
      <c r="O17" s="8">
        <v>5</v>
      </c>
      <c r="P17" s="8">
        <v>5</v>
      </c>
      <c r="Q17" s="7">
        <f>SUM(F17:P17)</f>
        <v>48</v>
      </c>
      <c r="R17" s="8" t="s">
        <v>134</v>
      </c>
    </row>
    <row r="18" spans="1:19" ht="18" customHeight="1" x14ac:dyDescent="0.25">
      <c r="A18" s="1" t="str">
        <f>("385")</f>
        <v>385</v>
      </c>
      <c r="B18" s="1" t="s">
        <v>119</v>
      </c>
      <c r="C18" s="2" t="s">
        <v>18</v>
      </c>
      <c r="D18" s="2" t="s">
        <v>37</v>
      </c>
      <c r="E18" s="6" t="s">
        <v>83</v>
      </c>
      <c r="F18" s="8">
        <v>4</v>
      </c>
      <c r="G18" s="8">
        <v>5</v>
      </c>
      <c r="H18" s="8">
        <v>13</v>
      </c>
      <c r="I18" s="8">
        <v>9</v>
      </c>
      <c r="J18" s="8">
        <v>11</v>
      </c>
      <c r="K18" s="8">
        <v>4</v>
      </c>
      <c r="L18" s="8">
        <v>4</v>
      </c>
      <c r="M18" s="8">
        <v>8</v>
      </c>
      <c r="N18" s="8">
        <v>7</v>
      </c>
      <c r="O18" s="8">
        <v>1</v>
      </c>
      <c r="P18" s="8">
        <v>6</v>
      </c>
      <c r="Q18" s="7">
        <f>SUM(F18:P18)</f>
        <v>72</v>
      </c>
      <c r="R18" s="8" t="s">
        <v>137</v>
      </c>
    </row>
    <row r="19" spans="1:19" ht="18" customHeight="1" x14ac:dyDescent="0.25">
      <c r="A19" s="1"/>
      <c r="B19" s="1"/>
      <c r="C19" s="2"/>
      <c r="D19" s="2"/>
      <c r="E19" s="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8"/>
    </row>
    <row r="20" spans="1:19" ht="18" customHeight="1" x14ac:dyDescent="0.25">
      <c r="A20" s="1" t="str">
        <f>("2")</f>
        <v>2</v>
      </c>
      <c r="B20" s="1" t="s">
        <v>118</v>
      </c>
      <c r="C20" s="2" t="s">
        <v>22</v>
      </c>
      <c r="D20" s="2" t="s">
        <v>4</v>
      </c>
      <c r="E20" s="6" t="s">
        <v>128</v>
      </c>
      <c r="F20" s="8">
        <v>6</v>
      </c>
      <c r="G20" s="8">
        <v>0</v>
      </c>
      <c r="H20" s="8">
        <v>2</v>
      </c>
      <c r="I20" s="8">
        <v>0</v>
      </c>
      <c r="J20" s="8">
        <v>4</v>
      </c>
      <c r="K20" s="8">
        <v>1</v>
      </c>
      <c r="L20" s="8">
        <v>1</v>
      </c>
      <c r="M20" s="8">
        <v>0</v>
      </c>
      <c r="N20" s="8">
        <v>0</v>
      </c>
      <c r="O20" s="8">
        <v>0</v>
      </c>
      <c r="P20" s="8">
        <v>2</v>
      </c>
      <c r="Q20" s="7">
        <f>SUM(F20:P20)</f>
        <v>16</v>
      </c>
      <c r="R20" s="8" t="s">
        <v>130</v>
      </c>
    </row>
    <row r="21" spans="1:19" ht="18" customHeight="1" x14ac:dyDescent="0.25">
      <c r="A21" s="1" t="str">
        <f>("1")</f>
        <v>1</v>
      </c>
      <c r="B21" s="1" t="s">
        <v>118</v>
      </c>
      <c r="C21" s="2" t="s">
        <v>23</v>
      </c>
      <c r="D21" s="2" t="s">
        <v>24</v>
      </c>
      <c r="E21" s="6" t="s">
        <v>68</v>
      </c>
      <c r="F21" s="8">
        <v>7</v>
      </c>
      <c r="G21" s="8">
        <v>5</v>
      </c>
      <c r="H21" s="8">
        <v>1</v>
      </c>
      <c r="I21" s="8">
        <v>0</v>
      </c>
      <c r="J21" s="8">
        <v>2</v>
      </c>
      <c r="K21" s="8">
        <v>1</v>
      </c>
      <c r="L21" s="8">
        <v>1</v>
      </c>
      <c r="M21" s="8">
        <v>2</v>
      </c>
      <c r="N21" s="8">
        <v>0</v>
      </c>
      <c r="O21" s="8">
        <v>0</v>
      </c>
      <c r="P21" s="8">
        <v>3</v>
      </c>
      <c r="Q21" s="7">
        <f>SUM(F21:P21)</f>
        <v>22</v>
      </c>
      <c r="R21" s="8" t="s">
        <v>131</v>
      </c>
    </row>
    <row r="22" spans="1:19" ht="18" customHeight="1" x14ac:dyDescent="0.25">
      <c r="A22" s="1" t="str">
        <f>("15")</f>
        <v>15</v>
      </c>
      <c r="B22" s="1" t="s">
        <v>118</v>
      </c>
      <c r="C22" s="2" t="s">
        <v>3</v>
      </c>
      <c r="D22" s="2" t="s">
        <v>4</v>
      </c>
      <c r="E22" s="6" t="s">
        <v>68</v>
      </c>
      <c r="F22" s="8">
        <v>2</v>
      </c>
      <c r="G22" s="8">
        <v>5</v>
      </c>
      <c r="H22" s="8">
        <v>0</v>
      </c>
      <c r="I22" s="8">
        <v>1</v>
      </c>
      <c r="J22" s="8">
        <v>3</v>
      </c>
      <c r="K22" s="8">
        <v>8</v>
      </c>
      <c r="L22" s="8">
        <v>0</v>
      </c>
      <c r="M22" s="8">
        <v>4</v>
      </c>
      <c r="N22" s="8">
        <v>0</v>
      </c>
      <c r="O22" s="8">
        <v>3</v>
      </c>
      <c r="P22" s="8">
        <v>7</v>
      </c>
      <c r="Q22" s="7">
        <f>SUM(F22:P22)</f>
        <v>33</v>
      </c>
      <c r="R22" s="8" t="s">
        <v>132</v>
      </c>
    </row>
    <row r="23" spans="1:19" ht="18" customHeight="1" x14ac:dyDescent="0.25">
      <c r="A23" s="1"/>
      <c r="B23" s="1"/>
      <c r="C23" s="2"/>
      <c r="D23" s="2"/>
      <c r="E23" s="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7"/>
      <c r="R23" s="8"/>
    </row>
    <row r="24" spans="1:19" ht="18" customHeight="1" x14ac:dyDescent="0.25">
      <c r="A24" s="1" t="str">
        <f>("194")</f>
        <v>194</v>
      </c>
      <c r="B24" s="1" t="s">
        <v>127</v>
      </c>
      <c r="C24" s="2" t="s">
        <v>8</v>
      </c>
      <c r="D24" s="2" t="s">
        <v>9</v>
      </c>
      <c r="E24" s="6" t="s">
        <v>71</v>
      </c>
      <c r="F24" s="8">
        <v>0</v>
      </c>
      <c r="G24" s="8">
        <v>0</v>
      </c>
      <c r="H24" s="8">
        <v>1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5</v>
      </c>
      <c r="O24" s="8">
        <v>0</v>
      </c>
      <c r="P24" s="8">
        <v>5</v>
      </c>
      <c r="Q24" s="7">
        <f>SUM(F24:P24)</f>
        <v>11</v>
      </c>
      <c r="R24" s="8" t="s">
        <v>130</v>
      </c>
    </row>
    <row r="25" spans="1:19" ht="18" customHeight="1" x14ac:dyDescent="0.25">
      <c r="A25" s="1" t="str">
        <f>("397")</f>
        <v>397</v>
      </c>
      <c r="B25" s="1" t="s">
        <v>127</v>
      </c>
      <c r="C25" s="2" t="s">
        <v>49</v>
      </c>
      <c r="D25" s="2" t="s">
        <v>50</v>
      </c>
      <c r="E25" s="6" t="s">
        <v>89</v>
      </c>
      <c r="F25" s="8">
        <v>2</v>
      </c>
      <c r="G25" s="8">
        <v>0</v>
      </c>
      <c r="H25" s="8">
        <v>5</v>
      </c>
      <c r="I25" s="8">
        <v>2</v>
      </c>
      <c r="J25" s="8">
        <v>2</v>
      </c>
      <c r="K25" s="8">
        <v>0</v>
      </c>
      <c r="L25" s="8">
        <v>0</v>
      </c>
      <c r="M25" s="8">
        <v>5</v>
      </c>
      <c r="N25" s="8">
        <v>0</v>
      </c>
      <c r="O25" s="8">
        <v>0</v>
      </c>
      <c r="P25" s="8">
        <v>0</v>
      </c>
      <c r="Q25" s="7">
        <f>SUM(F25:P25)</f>
        <v>16</v>
      </c>
      <c r="R25" s="8" t="s">
        <v>131</v>
      </c>
    </row>
    <row r="26" spans="1:19" ht="18" customHeight="1" x14ac:dyDescent="0.25">
      <c r="A26" s="1" t="str">
        <f>("149")</f>
        <v>149</v>
      </c>
      <c r="B26" s="1" t="s">
        <v>127</v>
      </c>
      <c r="C26" s="2" t="s">
        <v>42</v>
      </c>
      <c r="D26" s="2" t="s">
        <v>43</v>
      </c>
      <c r="E26" s="6" t="s">
        <v>126</v>
      </c>
      <c r="F26" s="8">
        <v>2</v>
      </c>
      <c r="G26" s="8">
        <v>0</v>
      </c>
      <c r="H26" s="8">
        <v>8</v>
      </c>
      <c r="I26" s="8">
        <v>3</v>
      </c>
      <c r="J26" s="8">
        <v>0</v>
      </c>
      <c r="K26" s="8">
        <v>0</v>
      </c>
      <c r="L26" s="8">
        <v>1</v>
      </c>
      <c r="M26" s="8">
        <v>2</v>
      </c>
      <c r="N26" s="8">
        <v>2</v>
      </c>
      <c r="O26" s="8">
        <v>0</v>
      </c>
      <c r="P26" s="8">
        <v>0</v>
      </c>
      <c r="Q26" s="7">
        <f>SUM(F26:P26)</f>
        <v>18</v>
      </c>
      <c r="R26" s="8" t="s">
        <v>132</v>
      </c>
    </row>
    <row r="27" spans="1:19" ht="18" customHeight="1" x14ac:dyDescent="0.25">
      <c r="A27" s="1" t="str">
        <f>("390")</f>
        <v>390</v>
      </c>
      <c r="B27" s="1" t="s">
        <v>127</v>
      </c>
      <c r="C27" s="2" t="s">
        <v>27</v>
      </c>
      <c r="D27" s="2" t="s">
        <v>28</v>
      </c>
      <c r="E27" s="6" t="s">
        <v>79</v>
      </c>
      <c r="F27" s="8" t="s">
        <v>116</v>
      </c>
      <c r="G27" s="8" t="s">
        <v>116</v>
      </c>
      <c r="H27" s="8" t="s">
        <v>116</v>
      </c>
      <c r="I27" s="8" t="s">
        <v>116</v>
      </c>
      <c r="J27" s="8" t="s">
        <v>116</v>
      </c>
      <c r="K27" s="8" t="s">
        <v>116</v>
      </c>
      <c r="L27" s="8" t="s">
        <v>116</v>
      </c>
      <c r="M27" s="8" t="s">
        <v>116</v>
      </c>
      <c r="N27" s="8" t="s">
        <v>116</v>
      </c>
      <c r="O27" s="8" t="s">
        <v>116</v>
      </c>
      <c r="P27" s="8" t="s">
        <v>116</v>
      </c>
      <c r="Q27" s="7" t="s">
        <v>116</v>
      </c>
      <c r="R27" s="8" t="s">
        <v>116</v>
      </c>
    </row>
    <row r="28" spans="1:19" ht="18" customHeight="1" x14ac:dyDescent="0.25">
      <c r="A28" s="1" t="str">
        <f>("101")</f>
        <v>101</v>
      </c>
      <c r="B28" s="1" t="s">
        <v>127</v>
      </c>
      <c r="C28" s="2" t="s">
        <v>45</v>
      </c>
      <c r="D28" s="2" t="s">
        <v>46</v>
      </c>
      <c r="E28" s="6" t="s">
        <v>87</v>
      </c>
      <c r="F28" s="8" t="s">
        <v>116</v>
      </c>
      <c r="G28" s="8" t="s">
        <v>116</v>
      </c>
      <c r="H28" s="8" t="s">
        <v>116</v>
      </c>
      <c r="I28" s="8" t="s">
        <v>116</v>
      </c>
      <c r="J28" s="8" t="s">
        <v>116</v>
      </c>
      <c r="K28" s="8" t="s">
        <v>116</v>
      </c>
      <c r="L28" s="8" t="s">
        <v>116</v>
      </c>
      <c r="M28" s="8" t="s">
        <v>116</v>
      </c>
      <c r="N28" s="8" t="s">
        <v>116</v>
      </c>
      <c r="O28" s="8" t="s">
        <v>116</v>
      </c>
      <c r="P28" s="8" t="s">
        <v>116</v>
      </c>
      <c r="Q28" s="7" t="s">
        <v>116</v>
      </c>
      <c r="R28" s="8" t="s">
        <v>116</v>
      </c>
    </row>
    <row r="29" spans="1:19" ht="18" customHeight="1" x14ac:dyDescent="0.25">
      <c r="A29" s="1"/>
      <c r="B29" s="1"/>
      <c r="C29" s="2"/>
      <c r="D29" s="2"/>
      <c r="E29" s="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7"/>
      <c r="R29" s="8"/>
    </row>
    <row r="30" spans="1:19" ht="18" customHeight="1" x14ac:dyDescent="0.25">
      <c r="A30" s="1" t="str">
        <f>("405")</f>
        <v>405</v>
      </c>
      <c r="B30" s="1" t="s">
        <v>121</v>
      </c>
      <c r="C30" s="2" t="s">
        <v>18</v>
      </c>
      <c r="D30" s="2" t="s">
        <v>51</v>
      </c>
      <c r="E30" s="6" t="s">
        <v>90</v>
      </c>
      <c r="F30" s="8">
        <v>2</v>
      </c>
      <c r="G30" s="8">
        <v>1</v>
      </c>
      <c r="H30" s="8">
        <v>3</v>
      </c>
      <c r="I30" s="8">
        <v>2</v>
      </c>
      <c r="J30" s="8">
        <v>0</v>
      </c>
      <c r="K30" s="8">
        <v>5</v>
      </c>
      <c r="L30" s="8">
        <v>1</v>
      </c>
      <c r="M30" s="8">
        <v>0</v>
      </c>
      <c r="N30" s="8">
        <v>0</v>
      </c>
      <c r="O30" s="8">
        <v>0</v>
      </c>
      <c r="P30" s="8">
        <v>2</v>
      </c>
      <c r="Q30" s="7">
        <f>SUM(F30:P30)</f>
        <v>16</v>
      </c>
      <c r="R30" s="8" t="s">
        <v>130</v>
      </c>
      <c r="S30" t="s">
        <v>138</v>
      </c>
    </row>
    <row r="31" spans="1:19" ht="18" customHeight="1" x14ac:dyDescent="0.25">
      <c r="A31" s="1" t="str">
        <f>("45")</f>
        <v>45</v>
      </c>
      <c r="B31" s="1" t="s">
        <v>121</v>
      </c>
      <c r="C31" s="2" t="s">
        <v>129</v>
      </c>
      <c r="D31" s="2" t="s">
        <v>29</v>
      </c>
      <c r="E31" s="6" t="s">
        <v>66</v>
      </c>
      <c r="F31" s="8">
        <v>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1</v>
      </c>
      <c r="M31" s="8">
        <v>0</v>
      </c>
      <c r="N31" s="8">
        <v>5</v>
      </c>
      <c r="O31" s="8">
        <v>0</v>
      </c>
      <c r="P31" s="8">
        <v>9</v>
      </c>
      <c r="Q31" s="7">
        <f>SUM(F31:P31)</f>
        <v>16</v>
      </c>
      <c r="R31" s="8" t="s">
        <v>131</v>
      </c>
      <c r="S31" t="s">
        <v>139</v>
      </c>
    </row>
    <row r="32" spans="1:19" ht="18" customHeight="1" x14ac:dyDescent="0.25">
      <c r="A32" s="1" t="str">
        <f>("187")</f>
        <v>187</v>
      </c>
      <c r="B32" s="1" t="s">
        <v>121</v>
      </c>
      <c r="C32" s="2" t="s">
        <v>25</v>
      </c>
      <c r="D32" s="2" t="s">
        <v>26</v>
      </c>
      <c r="E32" s="6" t="s">
        <v>78</v>
      </c>
      <c r="F32" s="8">
        <v>2</v>
      </c>
      <c r="G32" s="8">
        <v>9</v>
      </c>
      <c r="H32" s="8">
        <v>1</v>
      </c>
      <c r="I32" s="8">
        <v>0</v>
      </c>
      <c r="J32" s="8">
        <v>0</v>
      </c>
      <c r="K32" s="8">
        <v>0</v>
      </c>
      <c r="L32" s="8">
        <v>1</v>
      </c>
      <c r="M32" s="8">
        <v>0</v>
      </c>
      <c r="N32" s="8">
        <v>9</v>
      </c>
      <c r="O32" s="8">
        <v>0</v>
      </c>
      <c r="P32" s="8">
        <v>8</v>
      </c>
      <c r="Q32" s="7">
        <f>SUM(F32:P32)</f>
        <v>30</v>
      </c>
      <c r="R32" s="8" t="s">
        <v>132</v>
      </c>
    </row>
    <row r="33" spans="1:18" ht="18" customHeight="1" x14ac:dyDescent="0.25">
      <c r="A33" s="1" t="str">
        <f>("160")</f>
        <v>160</v>
      </c>
      <c r="B33" s="1" t="s">
        <v>121</v>
      </c>
      <c r="C33" s="2" t="s">
        <v>35</v>
      </c>
      <c r="D33" s="2" t="s">
        <v>36</v>
      </c>
      <c r="E33" s="6" t="s">
        <v>82</v>
      </c>
      <c r="F33" s="8">
        <v>4</v>
      </c>
      <c r="G33" s="8">
        <v>2</v>
      </c>
      <c r="H33" s="8">
        <v>6</v>
      </c>
      <c r="I33" s="8">
        <v>0</v>
      </c>
      <c r="J33" s="8">
        <v>1</v>
      </c>
      <c r="K33" s="8">
        <v>0</v>
      </c>
      <c r="L33" s="8">
        <v>1</v>
      </c>
      <c r="M33" s="8">
        <v>0</v>
      </c>
      <c r="N33" s="8">
        <v>7</v>
      </c>
      <c r="O33" s="8">
        <v>0</v>
      </c>
      <c r="P33" s="8">
        <v>11</v>
      </c>
      <c r="Q33" s="7">
        <f>SUM(F33:P33)</f>
        <v>32</v>
      </c>
      <c r="R33" s="8" t="s">
        <v>133</v>
      </c>
    </row>
    <row r="34" spans="1:18" ht="18" customHeight="1" x14ac:dyDescent="0.25">
      <c r="A34" s="1" t="str">
        <f>("127")</f>
        <v>127</v>
      </c>
      <c r="B34" s="1" t="s">
        <v>121</v>
      </c>
      <c r="C34" s="2" t="s">
        <v>6</v>
      </c>
      <c r="D34" s="2" t="s">
        <v>2</v>
      </c>
      <c r="E34" s="6" t="s">
        <v>70</v>
      </c>
      <c r="F34" s="8">
        <v>3</v>
      </c>
      <c r="G34" s="8">
        <v>0</v>
      </c>
      <c r="H34" s="8">
        <v>1</v>
      </c>
      <c r="I34" s="8">
        <v>2</v>
      </c>
      <c r="J34" s="8">
        <v>8</v>
      </c>
      <c r="K34" s="8">
        <v>6</v>
      </c>
      <c r="L34" s="8">
        <v>3</v>
      </c>
      <c r="M34" s="8">
        <v>5</v>
      </c>
      <c r="N34" s="8">
        <v>3</v>
      </c>
      <c r="O34" s="8">
        <v>0</v>
      </c>
      <c r="P34" s="8">
        <v>7</v>
      </c>
      <c r="Q34" s="7">
        <f>SUM(F34:P34)</f>
        <v>38</v>
      </c>
      <c r="R34" s="8" t="s">
        <v>134</v>
      </c>
    </row>
    <row r="35" spans="1:18" ht="18" customHeight="1" x14ac:dyDescent="0.25">
      <c r="A35" s="9" t="str">
        <f>("86")</f>
        <v>86</v>
      </c>
      <c r="B35" s="9" t="s">
        <v>121</v>
      </c>
      <c r="C35" s="10" t="s">
        <v>7</v>
      </c>
      <c r="D35" s="10" t="s">
        <v>1</v>
      </c>
      <c r="E35" s="6" t="s">
        <v>69</v>
      </c>
      <c r="F35" s="8">
        <v>2</v>
      </c>
      <c r="G35" s="8">
        <v>3</v>
      </c>
      <c r="H35" s="8">
        <v>11</v>
      </c>
      <c r="I35" s="8">
        <v>7</v>
      </c>
      <c r="J35" s="8">
        <v>4</v>
      </c>
      <c r="K35" s="8">
        <v>1</v>
      </c>
      <c r="L35" s="8">
        <v>0</v>
      </c>
      <c r="M35" s="8">
        <v>7</v>
      </c>
      <c r="N35" s="8">
        <v>10</v>
      </c>
      <c r="O35" s="8">
        <v>6</v>
      </c>
      <c r="P35" s="8">
        <v>0</v>
      </c>
      <c r="Q35" s="7">
        <f>SUM(F35:P35)</f>
        <v>51</v>
      </c>
      <c r="R35" s="8" t="s">
        <v>137</v>
      </c>
    </row>
    <row r="36" spans="1:18" ht="18" customHeight="1" x14ac:dyDescent="0.25">
      <c r="A36" s="1" t="str">
        <f>("94")</f>
        <v>94</v>
      </c>
      <c r="B36" s="1" t="s">
        <v>121</v>
      </c>
      <c r="C36" s="2" t="s">
        <v>10</v>
      </c>
      <c r="D36" s="2" t="s">
        <v>11</v>
      </c>
      <c r="E36" s="6" t="s">
        <v>72</v>
      </c>
      <c r="F36" s="8" t="s">
        <v>116</v>
      </c>
      <c r="G36" s="8" t="s">
        <v>116</v>
      </c>
      <c r="H36" s="8" t="s">
        <v>116</v>
      </c>
      <c r="I36" s="8" t="s">
        <v>116</v>
      </c>
      <c r="J36" s="8" t="s">
        <v>116</v>
      </c>
      <c r="K36" s="8" t="s">
        <v>116</v>
      </c>
      <c r="L36" s="8" t="s">
        <v>116</v>
      </c>
      <c r="M36" s="8" t="s">
        <v>116</v>
      </c>
      <c r="N36" s="8" t="s">
        <v>116</v>
      </c>
      <c r="O36" s="8" t="s">
        <v>116</v>
      </c>
      <c r="P36" s="8" t="s">
        <v>116</v>
      </c>
      <c r="Q36" s="7" t="s">
        <v>116</v>
      </c>
      <c r="R36" s="8" t="s">
        <v>116</v>
      </c>
    </row>
    <row r="37" spans="1:18" ht="18" customHeight="1" x14ac:dyDescent="0.25">
      <c r="A37" s="1" t="str">
        <f>("153")</f>
        <v>153</v>
      </c>
      <c r="B37" s="1" t="s">
        <v>121</v>
      </c>
      <c r="C37" s="2" t="s">
        <v>14</v>
      </c>
      <c r="D37" s="2" t="s">
        <v>15</v>
      </c>
      <c r="E37" s="6" t="s">
        <v>74</v>
      </c>
      <c r="F37" s="8" t="s">
        <v>116</v>
      </c>
      <c r="G37" s="8" t="s">
        <v>116</v>
      </c>
      <c r="H37" s="8" t="s">
        <v>116</v>
      </c>
      <c r="I37" s="8" t="s">
        <v>116</v>
      </c>
      <c r="J37" s="8" t="s">
        <v>116</v>
      </c>
      <c r="K37" s="8" t="s">
        <v>116</v>
      </c>
      <c r="L37" s="8" t="s">
        <v>116</v>
      </c>
      <c r="M37" s="8" t="s">
        <v>116</v>
      </c>
      <c r="N37" s="8" t="s">
        <v>116</v>
      </c>
      <c r="O37" s="8" t="s">
        <v>116</v>
      </c>
      <c r="P37" s="8" t="s">
        <v>116</v>
      </c>
      <c r="Q37" s="7" t="s">
        <v>116</v>
      </c>
      <c r="R37" s="8" t="s">
        <v>116</v>
      </c>
    </row>
    <row r="38" spans="1:18" ht="18" customHeight="1" x14ac:dyDescent="0.25">
      <c r="A38" s="1"/>
      <c r="B38" s="1"/>
      <c r="C38" s="2"/>
      <c r="D38" s="2"/>
      <c r="E38" s="6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7"/>
      <c r="R38" s="8"/>
    </row>
    <row r="39" spans="1:18" ht="18" customHeight="1" x14ac:dyDescent="0.25">
      <c r="A39" s="1" t="str">
        <f>("63")</f>
        <v>63</v>
      </c>
      <c r="B39" s="1" t="s">
        <v>123</v>
      </c>
      <c r="C39" s="2" t="s">
        <v>20</v>
      </c>
      <c r="D39" s="2" t="s">
        <v>21</v>
      </c>
      <c r="E39" s="6" t="s">
        <v>77</v>
      </c>
      <c r="F39" s="8">
        <v>0</v>
      </c>
      <c r="G39" s="8">
        <v>0</v>
      </c>
      <c r="H39" s="8">
        <v>0</v>
      </c>
      <c r="I39" s="8">
        <v>1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7">
        <f>SUM(F39:P39)</f>
        <v>1</v>
      </c>
      <c r="R39" s="8" t="s">
        <v>130</v>
      </c>
    </row>
    <row r="40" spans="1:18" ht="18" customHeight="1" x14ac:dyDescent="0.25">
      <c r="A40" s="1" t="str">
        <f>("103")</f>
        <v>103</v>
      </c>
      <c r="B40" s="1" t="s">
        <v>123</v>
      </c>
      <c r="C40" s="2" t="s">
        <v>52</v>
      </c>
      <c r="D40" s="2" t="s">
        <v>53</v>
      </c>
      <c r="E40" s="6" t="s">
        <v>91</v>
      </c>
      <c r="F40" s="8">
        <v>0</v>
      </c>
      <c r="G40" s="8">
        <v>0</v>
      </c>
      <c r="H40" s="8">
        <v>4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7">
        <f>SUM(F40:P40)</f>
        <v>4</v>
      </c>
      <c r="R40" s="8" t="s">
        <v>131</v>
      </c>
    </row>
    <row r="41" spans="1:18" ht="18" customHeight="1" x14ac:dyDescent="0.25">
      <c r="A41" s="1" t="str">
        <f>("125")</f>
        <v>125</v>
      </c>
      <c r="B41" s="1" t="s">
        <v>123</v>
      </c>
      <c r="C41" s="2" t="s">
        <v>114</v>
      </c>
      <c r="D41" s="2" t="s">
        <v>19</v>
      </c>
      <c r="E41" s="6" t="s">
        <v>78</v>
      </c>
      <c r="F41" s="8">
        <v>1</v>
      </c>
      <c r="G41" s="8">
        <v>0</v>
      </c>
      <c r="H41" s="8">
        <v>4</v>
      </c>
      <c r="I41" s="8">
        <v>0</v>
      </c>
      <c r="J41" s="8">
        <v>1</v>
      </c>
      <c r="K41" s="8">
        <v>1</v>
      </c>
      <c r="L41" s="8">
        <v>0</v>
      </c>
      <c r="M41" s="8">
        <v>0</v>
      </c>
      <c r="N41" s="8">
        <v>0</v>
      </c>
      <c r="O41" s="8">
        <v>0</v>
      </c>
      <c r="P41" s="8">
        <v>1</v>
      </c>
      <c r="Q41" s="7">
        <f>SUM(F41:P41)</f>
        <v>8</v>
      </c>
      <c r="R41" s="8" t="s">
        <v>132</v>
      </c>
    </row>
    <row r="42" spans="1:18" ht="18" customHeight="1" x14ac:dyDescent="0.25">
      <c r="A42" s="1" t="str">
        <f>("199")</f>
        <v>199</v>
      </c>
      <c r="B42" s="1" t="s">
        <v>123</v>
      </c>
      <c r="C42" s="2" t="s">
        <v>12</v>
      </c>
      <c r="D42" s="2" t="s">
        <v>13</v>
      </c>
      <c r="E42" s="6" t="s">
        <v>73</v>
      </c>
      <c r="F42" s="8">
        <v>0</v>
      </c>
      <c r="G42" s="8">
        <v>0</v>
      </c>
      <c r="H42" s="8">
        <v>6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2</v>
      </c>
      <c r="O42" s="8">
        <v>0</v>
      </c>
      <c r="P42" s="8">
        <v>1</v>
      </c>
      <c r="Q42" s="7">
        <f>SUM(F42:P42)</f>
        <v>9</v>
      </c>
      <c r="R42" s="8" t="s">
        <v>133</v>
      </c>
    </row>
    <row r="43" spans="1:18" ht="18" customHeight="1" x14ac:dyDescent="0.25">
      <c r="A43" s="1" t="str">
        <f>("183")</f>
        <v>183</v>
      </c>
      <c r="B43" s="1" t="s">
        <v>123</v>
      </c>
      <c r="C43" s="2" t="s">
        <v>30</v>
      </c>
      <c r="D43" s="2" t="s">
        <v>31</v>
      </c>
      <c r="E43" s="6" t="s">
        <v>80</v>
      </c>
      <c r="F43" s="8">
        <v>0</v>
      </c>
      <c r="G43" s="8">
        <v>0</v>
      </c>
      <c r="H43" s="8">
        <v>5</v>
      </c>
      <c r="I43" s="8">
        <v>0</v>
      </c>
      <c r="J43" s="8">
        <v>1</v>
      </c>
      <c r="K43" s="8">
        <v>1</v>
      </c>
      <c r="L43" s="8">
        <v>1</v>
      </c>
      <c r="M43" s="8">
        <v>5</v>
      </c>
      <c r="N43" s="8">
        <v>0</v>
      </c>
      <c r="O43" s="8">
        <v>0</v>
      </c>
      <c r="P43" s="8">
        <v>0</v>
      </c>
      <c r="Q43" s="7">
        <f>SUM(F43:P43)</f>
        <v>13</v>
      </c>
      <c r="R43" s="8" t="s">
        <v>134</v>
      </c>
    </row>
    <row r="44" spans="1:18" ht="18" customHeight="1" x14ac:dyDescent="0.25">
      <c r="A44" s="1" t="str">
        <f>("54")</f>
        <v>54</v>
      </c>
      <c r="B44" s="1" t="s">
        <v>123</v>
      </c>
      <c r="C44" s="2" t="s">
        <v>32</v>
      </c>
      <c r="D44" s="2" t="s">
        <v>33</v>
      </c>
      <c r="E44" s="6" t="s">
        <v>81</v>
      </c>
      <c r="F44" s="8">
        <v>3</v>
      </c>
      <c r="G44" s="8">
        <v>4</v>
      </c>
      <c r="H44" s="8">
        <v>1</v>
      </c>
      <c r="I44" s="8">
        <v>1</v>
      </c>
      <c r="J44" s="8">
        <v>4</v>
      </c>
      <c r="K44" s="8">
        <v>2</v>
      </c>
      <c r="L44" s="8">
        <v>0</v>
      </c>
      <c r="M44" s="8">
        <v>1</v>
      </c>
      <c r="N44" s="8">
        <v>0</v>
      </c>
      <c r="O44" s="8">
        <v>1</v>
      </c>
      <c r="P44" s="8">
        <v>2</v>
      </c>
      <c r="Q44" s="7">
        <f>SUM(F44:P44)</f>
        <v>19</v>
      </c>
      <c r="R44" s="8" t="s">
        <v>137</v>
      </c>
    </row>
    <row r="45" spans="1:18" ht="18" customHeight="1" x14ac:dyDescent="0.25">
      <c r="A45" s="1"/>
      <c r="B45" s="1"/>
      <c r="C45" s="2"/>
      <c r="D45" s="2"/>
      <c r="E45" s="6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7"/>
      <c r="R45" s="8"/>
    </row>
    <row r="46" spans="1:18" ht="18" customHeight="1" x14ac:dyDescent="0.25">
      <c r="A46" s="9" t="str">
        <f>("84")</f>
        <v>84</v>
      </c>
      <c r="B46" s="9" t="s">
        <v>125</v>
      </c>
      <c r="C46" s="10" t="s">
        <v>54</v>
      </c>
      <c r="D46" s="10" t="s">
        <v>1</v>
      </c>
      <c r="E46" s="6" t="s">
        <v>92</v>
      </c>
      <c r="F46" s="8">
        <v>9</v>
      </c>
      <c r="G46" s="8">
        <v>8</v>
      </c>
      <c r="H46" s="8">
        <v>6</v>
      </c>
      <c r="I46" s="8">
        <v>5</v>
      </c>
      <c r="J46" s="8">
        <v>2</v>
      </c>
      <c r="K46" s="8">
        <v>3</v>
      </c>
      <c r="L46" s="8">
        <v>13</v>
      </c>
      <c r="M46" s="8">
        <v>4</v>
      </c>
      <c r="N46" s="8">
        <v>15</v>
      </c>
      <c r="O46" s="8">
        <v>15</v>
      </c>
      <c r="P46" s="8">
        <v>11</v>
      </c>
      <c r="Q46" s="7">
        <f>SUM(F46:P46)</f>
        <v>91</v>
      </c>
      <c r="R46" s="8" t="s">
        <v>130</v>
      </c>
    </row>
    <row r="47" spans="1:18" ht="18" customHeight="1" x14ac:dyDescent="0.25">
      <c r="A47" s="9"/>
      <c r="B47" s="9"/>
      <c r="C47" s="10"/>
      <c r="D47" s="10"/>
      <c r="E47" s="6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7"/>
      <c r="R47" s="8"/>
    </row>
    <row r="48" spans="1:18" ht="18" customHeight="1" x14ac:dyDescent="0.25">
      <c r="A48" s="1" t="str">
        <f>("403")</f>
        <v>403</v>
      </c>
      <c r="B48" s="1" t="s">
        <v>122</v>
      </c>
      <c r="C48" s="2" t="s">
        <v>55</v>
      </c>
      <c r="D48" s="2" t="s">
        <v>56</v>
      </c>
      <c r="E48" s="6" t="s">
        <v>93</v>
      </c>
      <c r="F48" s="8">
        <v>0</v>
      </c>
      <c r="G48" s="8">
        <v>1</v>
      </c>
      <c r="H48" s="8">
        <v>3</v>
      </c>
      <c r="I48" s="8">
        <v>0</v>
      </c>
      <c r="J48" s="8">
        <v>2</v>
      </c>
      <c r="K48" s="8">
        <v>0</v>
      </c>
      <c r="L48" s="8">
        <v>1</v>
      </c>
      <c r="M48" s="8">
        <v>1</v>
      </c>
      <c r="N48" s="8">
        <v>5</v>
      </c>
      <c r="O48" s="8">
        <v>2</v>
      </c>
      <c r="P48" s="8">
        <v>4</v>
      </c>
      <c r="Q48" s="7">
        <f>SUM(F48:P48)</f>
        <v>19</v>
      </c>
      <c r="R48" s="8" t="s">
        <v>130</v>
      </c>
    </row>
    <row r="49" spans="1:18" ht="18" customHeight="1" x14ac:dyDescent="0.25">
      <c r="A49" s="1" t="str">
        <f>("93")</f>
        <v>93</v>
      </c>
      <c r="B49" s="1" t="s">
        <v>122</v>
      </c>
      <c r="C49" s="2" t="s">
        <v>59</v>
      </c>
      <c r="D49" s="2" t="s">
        <v>53</v>
      </c>
      <c r="E49" s="6" t="s">
        <v>95</v>
      </c>
      <c r="F49" s="8">
        <v>4</v>
      </c>
      <c r="G49" s="8">
        <v>0</v>
      </c>
      <c r="H49" s="8">
        <v>1</v>
      </c>
      <c r="I49" s="8">
        <v>2</v>
      </c>
      <c r="J49" s="8">
        <v>0</v>
      </c>
      <c r="K49" s="8">
        <v>2</v>
      </c>
      <c r="L49" s="8">
        <v>0</v>
      </c>
      <c r="M49" s="8">
        <v>0</v>
      </c>
      <c r="N49" s="8">
        <v>0</v>
      </c>
      <c r="O49" s="8">
        <v>2</v>
      </c>
      <c r="P49" s="8">
        <v>9</v>
      </c>
      <c r="Q49" s="7">
        <f>SUM(F49:P49)</f>
        <v>20</v>
      </c>
      <c r="R49" s="8" t="s">
        <v>131</v>
      </c>
    </row>
    <row r="50" spans="1:18" ht="18" customHeight="1" x14ac:dyDescent="0.25">
      <c r="A50" s="1" t="str">
        <f>("47")</f>
        <v>47</v>
      </c>
      <c r="B50" s="1" t="s">
        <v>122</v>
      </c>
      <c r="C50" s="2" t="s">
        <v>57</v>
      </c>
      <c r="D50" s="2" t="s">
        <v>58</v>
      </c>
      <c r="E50" s="6" t="s">
        <v>94</v>
      </c>
      <c r="F50" s="8">
        <v>8</v>
      </c>
      <c r="G50" s="8">
        <v>5</v>
      </c>
      <c r="H50" s="8">
        <v>6</v>
      </c>
      <c r="I50" s="8">
        <v>0</v>
      </c>
      <c r="J50" s="8">
        <v>2</v>
      </c>
      <c r="K50" s="8">
        <v>2</v>
      </c>
      <c r="L50" s="8">
        <v>2</v>
      </c>
      <c r="M50" s="8">
        <v>0</v>
      </c>
      <c r="N50" s="8">
        <v>1</v>
      </c>
      <c r="O50" s="8">
        <v>0</v>
      </c>
      <c r="P50" s="8">
        <v>7</v>
      </c>
      <c r="Q50" s="7">
        <f>SUM(F50:P50)</f>
        <v>33</v>
      </c>
      <c r="R50" s="8" t="s">
        <v>132</v>
      </c>
    </row>
    <row r="51" spans="1:18" ht="18" customHeight="1" x14ac:dyDescent="0.25">
      <c r="A51" s="1"/>
      <c r="B51" s="1"/>
      <c r="C51" s="2"/>
      <c r="D51" s="2"/>
      <c r="E51" s="6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7"/>
      <c r="R51" s="8"/>
    </row>
    <row r="52" spans="1:18" ht="18" customHeight="1" x14ac:dyDescent="0.25">
      <c r="A52" s="1">
        <v>272</v>
      </c>
      <c r="B52" s="1" t="s">
        <v>120</v>
      </c>
      <c r="C52" s="2" t="s">
        <v>65</v>
      </c>
      <c r="D52" s="2" t="s">
        <v>64</v>
      </c>
      <c r="E52" s="6" t="s">
        <v>97</v>
      </c>
      <c r="F52" s="8">
        <v>1</v>
      </c>
      <c r="G52" s="8">
        <v>0</v>
      </c>
      <c r="H52" s="8">
        <v>4</v>
      </c>
      <c r="I52" s="8">
        <v>1</v>
      </c>
      <c r="J52" s="8">
        <v>5</v>
      </c>
      <c r="K52" s="8">
        <v>0</v>
      </c>
      <c r="L52" s="8">
        <v>0</v>
      </c>
      <c r="M52" s="8">
        <v>1</v>
      </c>
      <c r="N52" s="8">
        <v>0</v>
      </c>
      <c r="O52" s="8">
        <v>0</v>
      </c>
      <c r="P52" s="8">
        <v>0</v>
      </c>
      <c r="Q52" s="7">
        <f>SUM(F52:P52)</f>
        <v>12</v>
      </c>
      <c r="R52" s="8" t="s">
        <v>130</v>
      </c>
    </row>
    <row r="53" spans="1:18" ht="18" customHeight="1" x14ac:dyDescent="0.25">
      <c r="A53" s="1" t="str">
        <f>("36")</f>
        <v>36</v>
      </c>
      <c r="B53" s="1" t="s">
        <v>120</v>
      </c>
      <c r="C53" s="2" t="s">
        <v>60</v>
      </c>
      <c r="D53" s="2" t="s">
        <v>61</v>
      </c>
      <c r="E53" s="6" t="s">
        <v>96</v>
      </c>
      <c r="F53" s="8">
        <v>0</v>
      </c>
      <c r="G53" s="8">
        <v>0</v>
      </c>
      <c r="H53" s="8">
        <v>7</v>
      </c>
      <c r="I53" s="8">
        <v>0</v>
      </c>
      <c r="J53" s="8">
        <v>0</v>
      </c>
      <c r="K53" s="8">
        <v>0</v>
      </c>
      <c r="L53" s="8">
        <v>0</v>
      </c>
      <c r="M53" s="8">
        <v>4</v>
      </c>
      <c r="N53" s="8">
        <v>8</v>
      </c>
      <c r="O53" s="8">
        <v>0</v>
      </c>
      <c r="P53" s="8">
        <v>0</v>
      </c>
      <c r="Q53" s="7">
        <f>SUM(F53:P53)</f>
        <v>19</v>
      </c>
      <c r="R53" s="8" t="s">
        <v>131</v>
      </c>
    </row>
    <row r="54" spans="1:18" ht="18" customHeight="1" x14ac:dyDescent="0.25">
      <c r="A54" s="1" t="str">
        <f>("273")</f>
        <v>273</v>
      </c>
      <c r="B54" s="1" t="s">
        <v>120</v>
      </c>
      <c r="C54" s="2" t="s">
        <v>63</v>
      </c>
      <c r="D54" s="2" t="s">
        <v>64</v>
      </c>
      <c r="E54" s="6" t="s">
        <v>97</v>
      </c>
      <c r="F54" s="8">
        <v>0</v>
      </c>
      <c r="G54" s="8">
        <v>1</v>
      </c>
      <c r="H54" s="8">
        <v>9</v>
      </c>
      <c r="I54" s="8">
        <v>0</v>
      </c>
      <c r="J54" s="8">
        <v>7</v>
      </c>
      <c r="K54" s="8">
        <v>0</v>
      </c>
      <c r="L54" s="8">
        <v>0</v>
      </c>
      <c r="M54" s="8">
        <v>4</v>
      </c>
      <c r="N54" s="8">
        <v>0</v>
      </c>
      <c r="O54" s="8">
        <v>0</v>
      </c>
      <c r="P54" s="8">
        <v>1</v>
      </c>
      <c r="Q54" s="7">
        <f>SUM(F54:P54)</f>
        <v>22</v>
      </c>
      <c r="R54" s="8" t="s">
        <v>132</v>
      </c>
    </row>
    <row r="55" spans="1:18" ht="18" customHeight="1" x14ac:dyDescent="0.25">
      <c r="A55" s="1" t="str">
        <f>("53")</f>
        <v>53</v>
      </c>
      <c r="B55" s="1" t="s">
        <v>120</v>
      </c>
      <c r="C55" s="2" t="s">
        <v>23</v>
      </c>
      <c r="D55" s="2" t="s">
        <v>15</v>
      </c>
      <c r="E55" s="6" t="s">
        <v>97</v>
      </c>
      <c r="F55" s="8">
        <v>1</v>
      </c>
      <c r="G55" s="8">
        <v>2</v>
      </c>
      <c r="H55" s="8">
        <v>11</v>
      </c>
      <c r="I55" s="8">
        <v>5</v>
      </c>
      <c r="J55" s="8">
        <v>4</v>
      </c>
      <c r="K55" s="8">
        <v>4</v>
      </c>
      <c r="L55" s="8">
        <v>0</v>
      </c>
      <c r="M55" s="8">
        <v>6</v>
      </c>
      <c r="N55" s="8">
        <v>1</v>
      </c>
      <c r="O55" s="8">
        <v>1</v>
      </c>
      <c r="P55" s="8">
        <v>5</v>
      </c>
      <c r="Q55" s="7">
        <f>SUM(F55:P55)</f>
        <v>40</v>
      </c>
      <c r="R55" s="8" t="s">
        <v>133</v>
      </c>
    </row>
    <row r="56" spans="1:18" ht="18" customHeight="1" x14ac:dyDescent="0.25">
      <c r="A56" s="1" t="str">
        <f>("46")</f>
        <v>46</v>
      </c>
      <c r="B56" s="1" t="s">
        <v>120</v>
      </c>
      <c r="C56" s="2" t="s">
        <v>62</v>
      </c>
      <c r="D56" s="2" t="s">
        <v>29</v>
      </c>
      <c r="E56" s="6" t="s">
        <v>96</v>
      </c>
      <c r="F56" s="8">
        <v>0</v>
      </c>
      <c r="G56" s="8">
        <v>0</v>
      </c>
      <c r="H56" s="8">
        <v>15</v>
      </c>
      <c r="I56" s="8">
        <v>8</v>
      </c>
      <c r="J56" s="8">
        <v>5</v>
      </c>
      <c r="K56" s="8">
        <v>6</v>
      </c>
      <c r="L56" s="8">
        <v>2</v>
      </c>
      <c r="M56" s="8">
        <v>8</v>
      </c>
      <c r="N56" s="8">
        <v>4</v>
      </c>
      <c r="O56" s="8">
        <v>9</v>
      </c>
      <c r="P56" s="8">
        <v>2</v>
      </c>
      <c r="Q56" s="7">
        <f>SUM(F56:P56)</f>
        <v>59</v>
      </c>
      <c r="R56" s="8" t="s">
        <v>134</v>
      </c>
    </row>
    <row r="57" spans="1:18" ht="15" customHeight="1" x14ac:dyDescent="0.25"/>
    <row r="58" spans="1:18" ht="15" customHeight="1" x14ac:dyDescent="0.25"/>
    <row r="59" spans="1:18" ht="15" customHeight="1" x14ac:dyDescent="0.25"/>
    <row r="60" spans="1:18" ht="15" customHeight="1" x14ac:dyDescent="0.25"/>
    <row r="61" spans="1:18" ht="15" customHeight="1" x14ac:dyDescent="0.25"/>
    <row r="62" spans="1:18" ht="15" customHeight="1" x14ac:dyDescent="0.25"/>
  </sheetData>
  <sortState xmlns:xlrd2="http://schemas.microsoft.com/office/spreadsheetml/2017/richdata2" ref="A52:R56">
    <sortCondition ref="Q52:Q56"/>
  </sortState>
  <mergeCells count="3">
    <mergeCell ref="C6:D6"/>
    <mergeCell ref="B1:R1"/>
    <mergeCell ref="A3:R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2021-05-23T16:15:01Z</dcterms:created>
  <dcterms:modified xsi:type="dcterms:W3CDTF">2021-05-24T12:12:33Z</dcterms:modified>
</cp:coreProperties>
</file>